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80" windowWidth="14496" windowHeight="10848" activeTab="0"/>
  </bookViews>
  <sheets>
    <sheet name="01.01.2023" sheetId="1" r:id="rId1"/>
  </sheets>
  <definedNames>
    <definedName name="_xlnm.Print_Titles" localSheetId="0">'01.01.2023'!$8:$9</definedName>
    <definedName name="_xlnm.Print_Area" localSheetId="0">'01.01.2023'!$A$1:$K$42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<sst xmlns="http://schemas.openxmlformats.org/spreadsheetml/2006/main" count="63" uniqueCount="49">
  <si>
    <t>Налог на доходы физических лиц</t>
  </si>
  <si>
    <t>Налог на имущество физических лиц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</si>
  <si>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</si>
  <si>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</si>
  <si>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</si>
  <si>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</si>
  <si>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квартир</t>
  </si>
  <si>
    <t>ВСЕГО ДОХОДОВ</t>
  </si>
  <si>
    <t>Вид деятельности:     Все</t>
  </si>
  <si>
    <t>Только утвержденные:  Да</t>
  </si>
  <si>
    <t>Единицы измерения: руб.</t>
  </si>
  <si>
    <t>Наименование кода доходов</t>
  </si>
  <si>
    <t>Доходы, получаемые в виде арендной платы за земельные участки</t>
  </si>
  <si>
    <t>Доходы от реализации имущества, находящегося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</si>
  <si>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</si>
  <si>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НАЛОГОВЫЕ И НЕНАЛОГОВЫЕ ДОХОДЫ </t>
  </si>
  <si>
    <t>Государственная пошлина</t>
  </si>
  <si>
    <t>Задолженность и перерасчеты по отменненым налогам, сборам</t>
  </si>
  <si>
    <t>Штрафы, санкции, возмещение ущерба</t>
  </si>
  <si>
    <t>Прочие неналоговые доходы</t>
  </si>
  <si>
    <t>Акцизы</t>
  </si>
  <si>
    <t xml:space="preserve">Безвозмездные поступления </t>
  </si>
  <si>
    <t>% исполнения</t>
  </si>
  <si>
    <t>Налоговые доходы</t>
  </si>
  <si>
    <t>Неналоговые доходы</t>
  </si>
  <si>
    <t>-</t>
  </si>
  <si>
    <t>Доходы от сдачи в аренду имущества</t>
  </si>
  <si>
    <t>тыс. рублей</t>
  </si>
  <si>
    <t>УСН</t>
  </si>
  <si>
    <t>ЕНВД</t>
  </si>
  <si>
    <t>ПСН</t>
  </si>
  <si>
    <t>Плата за вырубку деревьев</t>
  </si>
  <si>
    <t>Доходы от реализации инвестконтрактов</t>
  </si>
  <si>
    <t>Плата за размещение НТО</t>
  </si>
  <si>
    <t>Плата за размещение объектов на земельных участках</t>
  </si>
  <si>
    <t>Невыясненные поступления</t>
  </si>
  <si>
    <t>Сельхозналог</t>
  </si>
  <si>
    <t xml:space="preserve">Динамика </t>
  </si>
  <si>
    <t>%</t>
  </si>
  <si>
    <t xml:space="preserve"> </t>
  </si>
  <si>
    <t>Прочие доходы от использования имущества, находящегося в муниципальной собственности, кроме НТО</t>
  </si>
  <si>
    <t>План              2022 года</t>
  </si>
  <si>
    <t>Рост 2022 к 2021</t>
  </si>
  <si>
    <t xml:space="preserve">Факт 2021 года </t>
  </si>
  <si>
    <t>Плата по соглашениям об установлении сервитута</t>
  </si>
  <si>
    <t>Исполнено на 22.12.2022</t>
  </si>
  <si>
    <t>Исполнено на 29.12.2022</t>
  </si>
  <si>
    <t>Исполнено по состоянию на 01.01.2023</t>
  </si>
  <si>
    <t xml:space="preserve">      Исполнение  по доходам по состоянию на 01.01.2023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</si>
</sst>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.00_ ;[Red]\-#,##0.00_ "/>
    <numFmt numFmtId="175" formatCode="#,##0.0_ ;[Red]\-#,##0.0_ "/>
    <numFmt numFmtId="176" formatCode="0.0"/>
    <numFmt numFmtId="177" formatCode="#,##0.0"/>
    <numFmt numFmtId="178" formatCode="0.0%"/>
    <numFmt numFmtId="179" formatCode="000\ 0\ 00\ 00000\ 00\ 0000\ 000"/>
    <numFmt numFmtId="180" formatCode="[&gt;=50]#,##0.0,;[Red][&lt;=-50]\-#,##0.0,;#,##0.0,"/>
    <numFmt numFmtId="181" formatCode="#,##0.00_ ;[Red]\-#,##0.00\ "/>
    <numFmt numFmtId="182" formatCode="#,##0.0_ ;[Red]\-#,##0.0\ "/>
    <numFmt numFmtId="183" formatCode="0.000"/>
    <numFmt numFmtId="184" formatCode="0.0_ ;[Red]\-0.0\ "/>
    <numFmt numFmtId="185" formatCode="#,##0.0&quot;р.&quot;;[Red]\-#,##0.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9"/>
      <name val="Arial"/>
      <family val="0"/>
    </font>
    <font>
      <b/>
      <sz val="11"/>
      <name val="Arial Cyr"/>
      <family val="0"/>
    </font>
    <font>
      <sz val="9"/>
      <name val="Courier New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left" wrapText="1"/>
    </xf>
    <xf numFmtId="1" fontId="4" fillId="0" borderId="11" xfId="0" applyNumberFormat="1" applyFont="1" applyBorder="1" applyAlignment="1">
      <alignment horizontal="left" wrapText="1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2" xfId="0" applyNumberFormat="1" applyFont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 wrapText="1"/>
    </xf>
    <xf numFmtId="1" fontId="6" fillId="0" borderId="13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1" fontId="6" fillId="0" borderId="13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175" fontId="6" fillId="0" borderId="13" xfId="0" applyNumberFormat="1" applyFont="1" applyFill="1" applyBorder="1" applyAlignment="1">
      <alignment horizontal="right"/>
    </xf>
    <xf numFmtId="175" fontId="6" fillId="0" borderId="20" xfId="0" applyNumberFormat="1" applyFont="1" applyFill="1" applyBorder="1" applyAlignment="1">
      <alignment horizontal="right"/>
    </xf>
    <xf numFmtId="175" fontId="6" fillId="0" borderId="21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77" fontId="6" fillId="0" borderId="13" xfId="0" applyNumberFormat="1" applyFont="1" applyBorder="1" applyAlignment="1">
      <alignment horizontal="right"/>
    </xf>
    <xf numFmtId="182" fontId="6" fillId="0" borderId="11" xfId="0" applyNumberFormat="1" applyFont="1" applyBorder="1" applyAlignment="1">
      <alignment/>
    </xf>
    <xf numFmtId="177" fontId="6" fillId="0" borderId="13" xfId="0" applyNumberFormat="1" applyFont="1" applyFill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177" fontId="6" fillId="0" borderId="22" xfId="0" applyNumberFormat="1" applyFont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5" fontId="6" fillId="0" borderId="23" xfId="0" applyNumberFormat="1" applyFont="1" applyFill="1" applyBorder="1" applyAlignment="1">
      <alignment horizontal="right"/>
    </xf>
    <xf numFmtId="182" fontId="6" fillId="0" borderId="24" xfId="0" applyNumberFormat="1" applyFont="1" applyBorder="1" applyAlignment="1">
      <alignment/>
    </xf>
    <xf numFmtId="182" fontId="8" fillId="0" borderId="13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7" fontId="6" fillId="0" borderId="0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177" fontId="6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7" fontId="9" fillId="0" borderId="29" xfId="0" applyNumberFormat="1" applyFont="1" applyFill="1" applyBorder="1" applyAlignment="1">
      <alignment horizontal="right"/>
    </xf>
    <xf numFmtId="177" fontId="4" fillId="0" borderId="29" xfId="0" applyNumberFormat="1" applyFont="1" applyBorder="1" applyAlignment="1">
      <alignment/>
    </xf>
    <xf numFmtId="177" fontId="9" fillId="0" borderId="29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 vertical="center" wrapText="1"/>
    </xf>
    <xf numFmtId="177" fontId="9" fillId="0" borderId="29" xfId="0" applyNumberFormat="1" applyFont="1" applyFill="1" applyBorder="1" applyAlignment="1">
      <alignment horizontal="right" vertical="center" wrapText="1"/>
    </xf>
    <xf numFmtId="177" fontId="4" fillId="0" borderId="31" xfId="0" applyNumberFormat="1" applyFont="1" applyFill="1" applyBorder="1" applyAlignment="1">
      <alignment horizontal="right"/>
    </xf>
    <xf numFmtId="177" fontId="4" fillId="0" borderId="31" xfId="0" applyNumberFormat="1" applyFont="1" applyBorder="1" applyAlignment="1">
      <alignment/>
    </xf>
    <xf numFmtId="175" fontId="6" fillId="0" borderId="10" xfId="0" applyNumberFormat="1" applyFont="1" applyFill="1" applyBorder="1" applyAlignment="1">
      <alignment horizontal="right"/>
    </xf>
    <xf numFmtId="175" fontId="4" fillId="0" borderId="28" xfId="0" applyNumberFormat="1" applyFont="1" applyFill="1" applyBorder="1" applyAlignment="1">
      <alignment horizontal="right"/>
    </xf>
    <xf numFmtId="175" fontId="4" fillId="0" borderId="29" xfId="0" applyNumberFormat="1" applyFont="1" applyFill="1" applyBorder="1" applyAlignment="1">
      <alignment horizontal="right"/>
    </xf>
    <xf numFmtId="175" fontId="4" fillId="0" borderId="31" xfId="0" applyNumberFormat="1" applyFont="1" applyFill="1" applyBorder="1" applyAlignment="1">
      <alignment horizontal="right"/>
    </xf>
    <xf numFmtId="175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/>
    </xf>
    <xf numFmtId="177" fontId="6" fillId="0" borderId="33" xfId="0" applyNumberFormat="1" applyFont="1" applyFill="1" applyBorder="1" applyAlignment="1">
      <alignment/>
    </xf>
    <xf numFmtId="177" fontId="6" fillId="0" borderId="20" xfId="0" applyNumberFormat="1" applyFont="1" applyBorder="1" applyAlignment="1">
      <alignment/>
    </xf>
    <xf numFmtId="177" fontId="4" fillId="0" borderId="28" xfId="0" applyNumberFormat="1" applyFont="1" applyFill="1" applyBorder="1" applyAlignment="1">
      <alignment horizontal="right"/>
    </xf>
    <xf numFmtId="177" fontId="4" fillId="0" borderId="29" xfId="0" applyNumberFormat="1" applyFont="1" applyFill="1" applyBorder="1" applyAlignment="1">
      <alignment horizontal="right"/>
    </xf>
    <xf numFmtId="177" fontId="4" fillId="0" borderId="31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182" fontId="8" fillId="0" borderId="25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9" fillId="0" borderId="36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wrapText="1"/>
    </xf>
    <xf numFmtId="4" fontId="9" fillId="0" borderId="37" xfId="0" applyNumberFormat="1" applyFont="1" applyFill="1" applyBorder="1" applyAlignment="1">
      <alignment horizontal="right"/>
    </xf>
    <xf numFmtId="177" fontId="9" fillId="0" borderId="26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177" fontId="4" fillId="0" borderId="36" xfId="0" applyNumberFormat="1" applyFont="1" applyFill="1" applyBorder="1" applyAlignment="1">
      <alignment wrapText="1"/>
    </xf>
    <xf numFmtId="177" fontId="9" fillId="0" borderId="36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 wrapText="1"/>
    </xf>
    <xf numFmtId="177" fontId="4" fillId="0" borderId="37" xfId="0" applyNumberFormat="1" applyFont="1" applyFill="1" applyBorder="1" applyAlignment="1">
      <alignment/>
    </xf>
    <xf numFmtId="177" fontId="6" fillId="0" borderId="25" xfId="0" applyNumberFormat="1" applyFont="1" applyFill="1" applyBorder="1" applyAlignment="1">
      <alignment horizontal="right"/>
    </xf>
    <xf numFmtId="182" fontId="8" fillId="0" borderId="2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/>
    </xf>
    <xf numFmtId="178" fontId="6" fillId="0" borderId="16" xfId="0" applyNumberFormat="1" applyFont="1" applyBorder="1" applyAlignment="1">
      <alignment/>
    </xf>
    <xf numFmtId="177" fontId="9" fillId="0" borderId="28" xfId="0" applyNumberFormat="1" applyFont="1" applyFill="1" applyBorder="1" applyAlignment="1">
      <alignment horizontal="right"/>
    </xf>
    <xf numFmtId="177" fontId="9" fillId="0" borderId="29" xfId="0" applyNumberFormat="1" applyFont="1" applyFill="1" applyBorder="1" applyAlignment="1">
      <alignment horizontal="right"/>
    </xf>
    <xf numFmtId="177" fontId="4" fillId="0" borderId="29" xfId="0" applyNumberFormat="1" applyFont="1" applyFill="1" applyBorder="1" applyAlignment="1">
      <alignment wrapText="1"/>
    </xf>
    <xf numFmtId="177" fontId="9" fillId="0" borderId="31" xfId="0" applyNumberFormat="1" applyFont="1" applyFill="1" applyBorder="1" applyAlignment="1">
      <alignment horizontal="right"/>
    </xf>
    <xf numFmtId="177" fontId="9" fillId="0" borderId="28" xfId="0" applyNumberFormat="1" applyFont="1" applyFill="1" applyBorder="1" applyAlignment="1">
      <alignment horizontal="right"/>
    </xf>
    <xf numFmtId="177" fontId="9" fillId="0" borderId="29" xfId="0" applyNumberFormat="1" applyFont="1" applyFill="1" applyBorder="1" applyAlignment="1">
      <alignment horizontal="right"/>
    </xf>
    <xf numFmtId="177" fontId="4" fillId="0" borderId="29" xfId="0" applyNumberFormat="1" applyFont="1" applyFill="1" applyBorder="1" applyAlignment="1">
      <alignment wrapText="1"/>
    </xf>
    <xf numFmtId="177" fontId="9" fillId="0" borderId="29" xfId="0" applyNumberFormat="1" applyFont="1" applyFill="1" applyBorder="1" applyAlignment="1">
      <alignment horizontal="right" wrapText="1"/>
    </xf>
    <xf numFmtId="177" fontId="4" fillId="0" borderId="31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center"/>
    </xf>
    <xf numFmtId="175" fontId="6" fillId="0" borderId="11" xfId="0" applyNumberFormat="1" applyFont="1" applyFill="1" applyBorder="1" applyAlignment="1">
      <alignment horizontal="right"/>
    </xf>
    <xf numFmtId="178" fontId="6" fillId="0" borderId="11" xfId="0" applyNumberFormat="1" applyFont="1" applyBorder="1" applyAlignment="1">
      <alignment/>
    </xf>
    <xf numFmtId="175" fontId="6" fillId="0" borderId="12" xfId="0" applyNumberFormat="1" applyFont="1" applyFill="1" applyBorder="1" applyAlignment="1">
      <alignment horizontal="right"/>
    </xf>
    <xf numFmtId="178" fontId="6" fillId="0" borderId="12" xfId="0" applyNumberFormat="1" applyFont="1" applyBorder="1" applyAlignment="1">
      <alignment/>
    </xf>
    <xf numFmtId="175" fontId="6" fillId="0" borderId="16" xfId="0" applyNumberFormat="1" applyFont="1" applyFill="1" applyBorder="1" applyAlignment="1">
      <alignment horizontal="right"/>
    </xf>
    <xf numFmtId="178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PageLayoutView="0" workbookViewId="0" topLeftCell="A1">
      <selection activeCell="A2" sqref="A2"/>
    </sheetView>
  </sheetViews>
  <sheetFormatPr defaultColWidth="11.00390625" defaultRowHeight="12"/>
  <cols>
    <col min="1" max="1" width="33.57421875" style="0" customWidth="1"/>
    <col min="2" max="2" width="14.421875" style="0" customWidth="1"/>
    <col min="3" max="3" width="15.00390625" style="0" bestFit="1" customWidth="1"/>
    <col min="4" max="4" width="16.28125" style="2" bestFit="1" customWidth="1"/>
    <col min="5" max="5" width="11.8515625" style="0" customWidth="1"/>
    <col min="6" max="7" width="16.421875" style="0" customWidth="1"/>
    <col min="8" max="8" width="14.00390625" style="0" hidden="1" customWidth="1"/>
    <col min="9" max="9" width="13.57421875" style="0" hidden="1" customWidth="1"/>
    <col min="10" max="10" width="14.7109375" style="0" hidden="1" customWidth="1"/>
    <col min="11" max="11" width="10.28125" style="0" hidden="1" customWidth="1"/>
  </cols>
  <sheetData>
    <row r="1" spans="1:4" ht="13.5">
      <c r="A1" s="119" t="s">
        <v>48</v>
      </c>
      <c r="B1" s="120"/>
      <c r="C1" s="120"/>
      <c r="D1" s="120"/>
    </row>
    <row r="2" ht="11.25">
      <c r="A2" s="12"/>
    </row>
    <row r="3" spans="1:10" ht="12" thickBot="1">
      <c r="A3" s="1"/>
      <c r="G3" s="5"/>
      <c r="J3" s="5" t="s">
        <v>27</v>
      </c>
    </row>
    <row r="4" ht="3" customHeight="1" hidden="1">
      <c r="A4" s="1" t="s">
        <v>8</v>
      </c>
    </row>
    <row r="5" ht="12" hidden="1" thickBot="1">
      <c r="A5" s="1" t="s">
        <v>9</v>
      </c>
    </row>
    <row r="6" ht="12" hidden="1" thickBot="1"/>
    <row r="7" ht="12" hidden="1" thickBot="1">
      <c r="A7" s="1" t="s">
        <v>10</v>
      </c>
    </row>
    <row r="8" spans="1:11" ht="68.25" customHeight="1" thickBot="1">
      <c r="A8" s="17" t="s">
        <v>11</v>
      </c>
      <c r="B8" s="63" t="s">
        <v>43</v>
      </c>
      <c r="C8" s="19" t="s">
        <v>41</v>
      </c>
      <c r="D8" s="18" t="s">
        <v>47</v>
      </c>
      <c r="E8" s="80" t="s">
        <v>22</v>
      </c>
      <c r="F8" s="19" t="s">
        <v>42</v>
      </c>
      <c r="G8" s="19" t="s">
        <v>42</v>
      </c>
      <c r="H8" s="81" t="s">
        <v>45</v>
      </c>
      <c r="I8" s="20" t="s">
        <v>46</v>
      </c>
      <c r="J8" s="20" t="s">
        <v>37</v>
      </c>
      <c r="K8" s="21" t="s">
        <v>38</v>
      </c>
    </row>
    <row r="9" spans="1:11" ht="13.5" hidden="1" thickBot="1">
      <c r="A9" s="22">
        <v>1</v>
      </c>
      <c r="B9" s="23">
        <v>3</v>
      </c>
      <c r="C9" s="23"/>
      <c r="D9" s="23">
        <v>5</v>
      </c>
      <c r="E9" s="24"/>
      <c r="F9" s="24"/>
      <c r="G9" s="24"/>
      <c r="H9" s="82"/>
      <c r="I9" s="25"/>
      <c r="J9" s="25"/>
      <c r="K9" s="25"/>
    </row>
    <row r="10" spans="1:11" ht="36" customHeight="1" thickBot="1">
      <c r="A10" s="26" t="s">
        <v>15</v>
      </c>
      <c r="B10" s="29">
        <f>B21+B39</f>
        <v>2347954.4000000004</v>
      </c>
      <c r="C10" s="29">
        <f>C21+C39</f>
        <v>2491584.6</v>
      </c>
      <c r="D10" s="48">
        <f>D21+D39</f>
        <v>2614550.4000000004</v>
      </c>
      <c r="E10" s="28">
        <f>D10/C10*100</f>
        <v>104.9352448237158</v>
      </c>
      <c r="F10" s="28">
        <f>D10-B10</f>
        <v>266596</v>
      </c>
      <c r="G10" s="40">
        <f>D10/B10-1</f>
        <v>0.11354394276140956</v>
      </c>
      <c r="H10" s="83">
        <f>H21+H39</f>
        <v>2439757.1</v>
      </c>
      <c r="I10" s="48">
        <f>I21+I39</f>
        <v>2614550.4000000004</v>
      </c>
      <c r="J10" s="31">
        <f aca="true" t="shared" si="0" ref="J10:J41">I10-H10</f>
        <v>174793.30000000028</v>
      </c>
      <c r="K10" s="32">
        <f aca="true" t="shared" si="1" ref="K10:K15">I10/H10*100-100</f>
        <v>7.164373043529636</v>
      </c>
    </row>
    <row r="11" spans="1:11" ht="22.5" customHeight="1" thickBot="1">
      <c r="A11" s="14" t="s">
        <v>0</v>
      </c>
      <c r="B11" s="57">
        <v>701167.7</v>
      </c>
      <c r="C11" s="68">
        <v>794864</v>
      </c>
      <c r="D11" s="98">
        <v>827280.3</v>
      </c>
      <c r="E11" s="115">
        <f>D11/C11*100</f>
        <v>104.07821967028323</v>
      </c>
      <c r="F11" s="107">
        <f>D11-B11</f>
        <v>126112.6000000001</v>
      </c>
      <c r="G11" s="116">
        <f>D11/B11-1</f>
        <v>0.1798608235946979</v>
      </c>
      <c r="H11" s="84">
        <v>749278.3</v>
      </c>
      <c r="I11" s="33">
        <f>D11</f>
        <v>827280.3</v>
      </c>
      <c r="J11" s="34">
        <f t="shared" si="0"/>
        <v>78002</v>
      </c>
      <c r="K11" s="32">
        <f t="shared" si="1"/>
        <v>10.410284136081344</v>
      </c>
    </row>
    <row r="12" spans="1:11" ht="18.75" customHeight="1" thickBot="1">
      <c r="A12" s="6" t="s">
        <v>20</v>
      </c>
      <c r="B12" s="58">
        <v>9971.3</v>
      </c>
      <c r="C12" s="69">
        <v>9778</v>
      </c>
      <c r="D12" s="99">
        <v>11282.6</v>
      </c>
      <c r="E12" s="67">
        <f>D12/C12*100</f>
        <v>115.38760482716302</v>
      </c>
      <c r="F12" s="108">
        <f>D12-B12</f>
        <v>1311.300000000001</v>
      </c>
      <c r="G12" s="111">
        <f>D12/B12-1</f>
        <v>0.13150742631351986</v>
      </c>
      <c r="H12" s="85">
        <v>10406.7</v>
      </c>
      <c r="I12" s="33">
        <f>D12</f>
        <v>11282.6</v>
      </c>
      <c r="J12" s="35">
        <f t="shared" si="0"/>
        <v>875.8999999999996</v>
      </c>
      <c r="K12" s="32">
        <f t="shared" si="1"/>
        <v>8.416693091950364</v>
      </c>
    </row>
    <row r="13" spans="1:11" ht="21" customHeight="1" thickBot="1">
      <c r="A13" s="6" t="s">
        <v>28</v>
      </c>
      <c r="B13" s="58">
        <v>512632.8</v>
      </c>
      <c r="C13" s="69">
        <v>584865</v>
      </c>
      <c r="D13" s="99">
        <v>647312.9</v>
      </c>
      <c r="E13" s="67">
        <f>D13/C13*100</f>
        <v>110.67731869747719</v>
      </c>
      <c r="F13" s="108">
        <f>D13-B13</f>
        <v>134680.10000000003</v>
      </c>
      <c r="G13" s="111">
        <f>D13/B13-1</f>
        <v>0.2627223618933474</v>
      </c>
      <c r="H13" s="85">
        <v>632248.7</v>
      </c>
      <c r="I13" s="33">
        <f>D13</f>
        <v>647312.9</v>
      </c>
      <c r="J13" s="35">
        <f t="shared" si="0"/>
        <v>15064.20000000007</v>
      </c>
      <c r="K13" s="32">
        <f t="shared" si="1"/>
        <v>2.3826383510159985</v>
      </c>
    </row>
    <row r="14" spans="1:11" ht="21" customHeight="1" thickBot="1">
      <c r="A14" s="6" t="s">
        <v>29</v>
      </c>
      <c r="B14" s="58">
        <v>5168</v>
      </c>
      <c r="C14" s="69">
        <v>0</v>
      </c>
      <c r="D14" s="99">
        <v>150.5</v>
      </c>
      <c r="E14" s="67" t="s">
        <v>25</v>
      </c>
      <c r="F14" s="108">
        <f>D14-B14</f>
        <v>-5017.5</v>
      </c>
      <c r="G14" s="111">
        <f>D14/B14-1</f>
        <v>-0.9708784829721362</v>
      </c>
      <c r="H14" s="85">
        <v>129.4</v>
      </c>
      <c r="I14" s="33">
        <f>D14</f>
        <v>150.5</v>
      </c>
      <c r="J14" s="35">
        <f t="shared" si="0"/>
        <v>21.099999999999994</v>
      </c>
      <c r="K14" s="32">
        <f t="shared" si="1"/>
        <v>16.30602782071098</v>
      </c>
    </row>
    <row r="15" spans="1:11" ht="21" customHeight="1" thickBot="1">
      <c r="A15" s="6" t="s">
        <v>30</v>
      </c>
      <c r="B15" s="58">
        <v>38228.5</v>
      </c>
      <c r="C15" s="69">
        <v>48232</v>
      </c>
      <c r="D15" s="99">
        <v>41420.3</v>
      </c>
      <c r="E15" s="67">
        <f>D15/C15*100</f>
        <v>85.87721844418644</v>
      </c>
      <c r="F15" s="108">
        <f>D15-B15</f>
        <v>3191.800000000003</v>
      </c>
      <c r="G15" s="111">
        <f>D15/B15-1</f>
        <v>0.08349268216121497</v>
      </c>
      <c r="H15" s="85">
        <v>36991.7</v>
      </c>
      <c r="I15" s="33">
        <f>D15</f>
        <v>41420.3</v>
      </c>
      <c r="J15" s="35">
        <f t="shared" si="0"/>
        <v>4428.600000000006</v>
      </c>
      <c r="K15" s="32">
        <f t="shared" si="1"/>
        <v>11.971874771908304</v>
      </c>
    </row>
    <row r="16" spans="1:11" ht="13.5" thickBot="1">
      <c r="A16" s="6" t="s">
        <v>36</v>
      </c>
      <c r="B16" s="64">
        <v>0</v>
      </c>
      <c r="C16" s="69">
        <v>0</v>
      </c>
      <c r="D16" s="100">
        <v>0</v>
      </c>
      <c r="E16" s="67" t="s">
        <v>25</v>
      </c>
      <c r="F16" s="108">
        <f>D16-B16</f>
        <v>0</v>
      </c>
      <c r="G16" s="112" t="s">
        <v>25</v>
      </c>
      <c r="H16" s="86">
        <v>0</v>
      </c>
      <c r="I16" s="33">
        <f>D16</f>
        <v>0</v>
      </c>
      <c r="J16" s="35">
        <f t="shared" si="0"/>
        <v>0</v>
      </c>
      <c r="K16" s="36" t="s">
        <v>25</v>
      </c>
    </row>
    <row r="17" spans="1:11" ht="27" thickBot="1">
      <c r="A17" s="6" t="s">
        <v>1</v>
      </c>
      <c r="B17" s="58">
        <v>112080.9</v>
      </c>
      <c r="C17" s="69">
        <v>120026</v>
      </c>
      <c r="D17" s="99">
        <v>119141.5</v>
      </c>
      <c r="E17" s="67">
        <f>D17/C17*100</f>
        <v>99.26307633346109</v>
      </c>
      <c r="F17" s="108">
        <f>D17-B17</f>
        <v>7060.600000000006</v>
      </c>
      <c r="G17" s="111">
        <f>D17/B17-1</f>
        <v>0.06299556837962594</v>
      </c>
      <c r="H17" s="85">
        <v>114097.6</v>
      </c>
      <c r="I17" s="33">
        <f>D17</f>
        <v>119141.5</v>
      </c>
      <c r="J17" s="35">
        <f t="shared" si="0"/>
        <v>5043.899999999994</v>
      </c>
      <c r="K17" s="32">
        <f aca="true" t="shared" si="2" ref="K17:K23">I17/H17*100-100</f>
        <v>4.420688954018303</v>
      </c>
    </row>
    <row r="18" spans="1:11" ht="13.5" thickBot="1">
      <c r="A18" s="6" t="s">
        <v>2</v>
      </c>
      <c r="B18" s="58">
        <v>267268.5</v>
      </c>
      <c r="C18" s="69">
        <v>260000</v>
      </c>
      <c r="D18" s="99">
        <v>272683.2</v>
      </c>
      <c r="E18" s="67">
        <f>D18/C18*100</f>
        <v>104.87815384615385</v>
      </c>
      <c r="F18" s="108">
        <f>D18-B18</f>
        <v>5414.700000000012</v>
      </c>
      <c r="G18" s="111">
        <f>D18/B18-1</f>
        <v>0.02025940206197152</v>
      </c>
      <c r="H18" s="85">
        <v>245722.1</v>
      </c>
      <c r="I18" s="33">
        <f>D18</f>
        <v>272683.2</v>
      </c>
      <c r="J18" s="35">
        <f t="shared" si="0"/>
        <v>26961.100000000006</v>
      </c>
      <c r="K18" s="32">
        <f t="shared" si="2"/>
        <v>10.97219175645985</v>
      </c>
    </row>
    <row r="19" spans="1:11" ht="21.75" customHeight="1" thickBot="1">
      <c r="A19" s="6" t="s">
        <v>16</v>
      </c>
      <c r="B19" s="58">
        <v>14227</v>
      </c>
      <c r="C19" s="69">
        <v>17588</v>
      </c>
      <c r="D19" s="99">
        <v>14698.1</v>
      </c>
      <c r="E19" s="67">
        <f>D19/C19*100</f>
        <v>83.56891062087787</v>
      </c>
      <c r="F19" s="108">
        <f>D19-B19</f>
        <v>471.10000000000036</v>
      </c>
      <c r="G19" s="111">
        <f>D19/B19-1</f>
        <v>0.03311309481970892</v>
      </c>
      <c r="H19" s="85">
        <v>14214.7</v>
      </c>
      <c r="I19" s="33">
        <f>D19</f>
        <v>14698.1</v>
      </c>
      <c r="J19" s="35">
        <f t="shared" si="0"/>
        <v>483.39999999999964</v>
      </c>
      <c r="K19" s="32">
        <f t="shared" si="2"/>
        <v>3.4007049040781823</v>
      </c>
    </row>
    <row r="20" spans="1:13" ht="27" thickBot="1">
      <c r="A20" s="7" t="s">
        <v>17</v>
      </c>
      <c r="B20" s="65">
        <v>1.5</v>
      </c>
      <c r="C20" s="70">
        <v>0</v>
      </c>
      <c r="D20" s="101">
        <v>3.7</v>
      </c>
      <c r="E20" s="113">
        <v>0</v>
      </c>
      <c r="F20" s="109">
        <f>D20-B20</f>
        <v>2.2</v>
      </c>
      <c r="G20" s="114">
        <f>D20/B20-1</f>
        <v>1.4666666666666668</v>
      </c>
      <c r="H20" s="87">
        <v>3.7</v>
      </c>
      <c r="I20" s="33">
        <f>D20</f>
        <v>3.7</v>
      </c>
      <c r="J20" s="37">
        <f t="shared" si="0"/>
        <v>0</v>
      </c>
      <c r="K20" s="32">
        <f t="shared" si="2"/>
        <v>0</v>
      </c>
      <c r="M20" s="50"/>
    </row>
    <row r="21" spans="1:13" ht="18.75" customHeight="1" thickBot="1">
      <c r="A21" s="16" t="s">
        <v>23</v>
      </c>
      <c r="B21" s="29">
        <f>SUM(B11:B20)</f>
        <v>1660746.2</v>
      </c>
      <c r="C21" s="71">
        <f>SUM(C11:C20)</f>
        <v>1835353</v>
      </c>
      <c r="D21" s="27">
        <f>SUM(D11:D20)</f>
        <v>1933973.1</v>
      </c>
      <c r="E21" s="28">
        <f aca="true" t="shared" si="3" ref="E21:E34">D21/C21*100</f>
        <v>105.37335869448547</v>
      </c>
      <c r="F21" s="117">
        <f>D21-B21</f>
        <v>273226.90000000014</v>
      </c>
      <c r="G21" s="110">
        <f>D21/B21-1</f>
        <v>0.1645205631059099</v>
      </c>
      <c r="H21" s="49">
        <f>SUM(H11:H20)</f>
        <v>1803092.9</v>
      </c>
      <c r="I21" s="38">
        <f>SUM(I11:I20)</f>
        <v>1933973.1</v>
      </c>
      <c r="J21" s="41">
        <f t="shared" si="0"/>
        <v>130880.20000000019</v>
      </c>
      <c r="K21" s="32">
        <f t="shared" si="2"/>
        <v>7.258649845496052</v>
      </c>
      <c r="M21" s="50"/>
    </row>
    <row r="22" spans="1:13" ht="43.5" customHeight="1" thickBot="1">
      <c r="A22" s="15" t="s">
        <v>12</v>
      </c>
      <c r="B22" s="57">
        <v>403335.5</v>
      </c>
      <c r="C22" s="75">
        <v>338393.8</v>
      </c>
      <c r="D22" s="102">
        <v>334825.9</v>
      </c>
      <c r="E22" s="115">
        <f t="shared" si="3"/>
        <v>98.94563671083809</v>
      </c>
      <c r="F22" s="107">
        <f>D22-B22</f>
        <v>-68509.59999999998</v>
      </c>
      <c r="G22" s="116">
        <f>D22/B22-1</f>
        <v>-0.16985759993851268</v>
      </c>
      <c r="H22" s="88">
        <v>330929.4</v>
      </c>
      <c r="I22" s="54">
        <f>D22</f>
        <v>334825.9</v>
      </c>
      <c r="J22" s="34">
        <f t="shared" si="0"/>
        <v>3896.5</v>
      </c>
      <c r="K22" s="32">
        <f t="shared" si="2"/>
        <v>1.1774414724107203</v>
      </c>
      <c r="M22" s="50"/>
    </row>
    <row r="23" spans="1:13" ht="33.75" customHeight="1" thickBot="1">
      <c r="A23" s="6" t="s">
        <v>26</v>
      </c>
      <c r="B23" s="58">
        <v>35306.5</v>
      </c>
      <c r="C23" s="76">
        <v>31253.5</v>
      </c>
      <c r="D23" s="103">
        <v>33887</v>
      </c>
      <c r="E23" s="67">
        <f t="shared" si="3"/>
        <v>108.42625625929895</v>
      </c>
      <c r="F23" s="108">
        <f>D23-B23</f>
        <v>-1419.5</v>
      </c>
      <c r="G23" s="111">
        <f>D23/B23-1</f>
        <v>-0.04020506139096203</v>
      </c>
      <c r="H23" s="89">
        <v>33412.6</v>
      </c>
      <c r="I23" s="54">
        <f>D23</f>
        <v>33887</v>
      </c>
      <c r="J23" s="35">
        <f t="shared" si="0"/>
        <v>474.40000000000146</v>
      </c>
      <c r="K23" s="32">
        <f t="shared" si="2"/>
        <v>1.4198236593381068</v>
      </c>
      <c r="M23" s="50"/>
    </row>
    <row r="24" spans="1:13" ht="50.25" customHeight="1" thickBot="1">
      <c r="A24" s="6" t="s">
        <v>3</v>
      </c>
      <c r="B24" s="59">
        <v>47.2</v>
      </c>
      <c r="C24" s="76">
        <v>48</v>
      </c>
      <c r="D24" s="104">
        <v>5.9</v>
      </c>
      <c r="E24" s="67">
        <f t="shared" si="3"/>
        <v>12.291666666666668</v>
      </c>
      <c r="F24" s="108">
        <f>D24-B24</f>
        <v>-41.300000000000004</v>
      </c>
      <c r="G24" s="111">
        <f>D24/B24-1</f>
        <v>-0.875</v>
      </c>
      <c r="H24" s="90">
        <v>5.9</v>
      </c>
      <c r="I24" s="54">
        <f>D24</f>
        <v>5.9</v>
      </c>
      <c r="J24" s="35">
        <f t="shared" si="0"/>
        <v>0</v>
      </c>
      <c r="K24" s="36" t="s">
        <v>25</v>
      </c>
      <c r="M24" s="50"/>
    </row>
    <row r="25" spans="1:13" ht="41.25" customHeight="1" thickBot="1">
      <c r="A25" s="6" t="s">
        <v>44</v>
      </c>
      <c r="B25" s="59">
        <v>0</v>
      </c>
      <c r="C25" s="76">
        <v>24.8</v>
      </c>
      <c r="D25" s="99">
        <v>24.8</v>
      </c>
      <c r="E25" s="67">
        <f t="shared" si="3"/>
        <v>100</v>
      </c>
      <c r="F25" s="108">
        <f>D25-B25</f>
        <v>24.8</v>
      </c>
      <c r="G25" s="112" t="s">
        <v>25</v>
      </c>
      <c r="H25" s="89">
        <v>24.8</v>
      </c>
      <c r="I25" s="54">
        <f>D25</f>
        <v>24.8</v>
      </c>
      <c r="J25" s="35">
        <f t="shared" si="0"/>
        <v>0</v>
      </c>
      <c r="K25" s="32">
        <f aca="true" t="shared" si="4" ref="K25:K34">I25/H25*100-100</f>
        <v>0</v>
      </c>
      <c r="M25" s="50"/>
    </row>
    <row r="26" spans="1:13" ht="54" customHeight="1" thickBot="1">
      <c r="A26" s="6" t="s">
        <v>40</v>
      </c>
      <c r="B26" s="60">
        <v>22669.7</v>
      </c>
      <c r="C26" s="76">
        <v>30212</v>
      </c>
      <c r="D26" s="99">
        <v>33892</v>
      </c>
      <c r="E26" s="67">
        <f t="shared" si="3"/>
        <v>112.1805904938435</v>
      </c>
      <c r="F26" s="108">
        <f>D26-B26</f>
        <v>11222.3</v>
      </c>
      <c r="G26" s="111">
        <f>D26/B26-1</f>
        <v>0.4950352232274797</v>
      </c>
      <c r="H26" s="91">
        <v>32465.8</v>
      </c>
      <c r="I26" s="54">
        <f>D26</f>
        <v>33892</v>
      </c>
      <c r="J26" s="35">
        <f t="shared" si="0"/>
        <v>1426.2000000000007</v>
      </c>
      <c r="K26" s="32">
        <f t="shared" si="4"/>
        <v>4.39293040676651</v>
      </c>
      <c r="M26" s="50"/>
    </row>
    <row r="27" spans="1:13" ht="35.25" customHeight="1" thickBot="1">
      <c r="A27" s="6" t="s">
        <v>33</v>
      </c>
      <c r="B27" s="60">
        <v>27873.2</v>
      </c>
      <c r="C27" s="76">
        <v>27000</v>
      </c>
      <c r="D27" s="103">
        <v>25834.4</v>
      </c>
      <c r="E27" s="67">
        <f t="shared" si="3"/>
        <v>95.68296296296297</v>
      </c>
      <c r="F27" s="108">
        <f>D27-B27</f>
        <v>-2038.7999999999993</v>
      </c>
      <c r="G27" s="111">
        <f>D27/B27-1</f>
        <v>-0.07314553047371664</v>
      </c>
      <c r="H27" s="89">
        <v>24043.3</v>
      </c>
      <c r="I27" s="54">
        <f>D27</f>
        <v>25834.4</v>
      </c>
      <c r="J27" s="35">
        <f t="shared" si="0"/>
        <v>1791.1000000000022</v>
      </c>
      <c r="K27" s="32">
        <f t="shared" si="4"/>
        <v>7.449476569356122</v>
      </c>
      <c r="M27" s="50"/>
    </row>
    <row r="28" spans="1:13" ht="39.75" thickBot="1">
      <c r="A28" s="6" t="s">
        <v>4</v>
      </c>
      <c r="B28" s="60">
        <v>1080.5</v>
      </c>
      <c r="C28" s="76">
        <v>1217.4</v>
      </c>
      <c r="D28" s="99">
        <v>598</v>
      </c>
      <c r="E28" s="67">
        <f t="shared" si="3"/>
        <v>49.121077706587805</v>
      </c>
      <c r="F28" s="108">
        <f>D28-B28</f>
        <v>-482.5</v>
      </c>
      <c r="G28" s="111">
        <f>D28/B28-1</f>
        <v>-0.4465525219805645</v>
      </c>
      <c r="H28" s="91">
        <v>596.9</v>
      </c>
      <c r="I28" s="54">
        <f>D28</f>
        <v>598</v>
      </c>
      <c r="J28" s="35">
        <f t="shared" si="0"/>
        <v>1.1000000000000227</v>
      </c>
      <c r="K28" s="32">
        <f t="shared" si="4"/>
        <v>0.18428547495392422</v>
      </c>
      <c r="M28" s="50"/>
    </row>
    <row r="29" spans="1:13" ht="39.75" thickBot="1">
      <c r="A29" s="6" t="s">
        <v>5</v>
      </c>
      <c r="B29" s="60">
        <v>14428.8</v>
      </c>
      <c r="C29" s="76">
        <v>12692.8</v>
      </c>
      <c r="D29" s="99">
        <v>44212.7</v>
      </c>
      <c r="E29" s="67">
        <f t="shared" si="3"/>
        <v>348.3289739064667</v>
      </c>
      <c r="F29" s="108">
        <f>D29-B29</f>
        <v>29783.899999999998</v>
      </c>
      <c r="G29" s="111">
        <f>D29/B29-1</f>
        <v>2.0641979929030825</v>
      </c>
      <c r="H29" s="91">
        <v>12659.7</v>
      </c>
      <c r="I29" s="54">
        <f>D29</f>
        <v>44212.7</v>
      </c>
      <c r="J29" s="35">
        <f t="shared" si="0"/>
        <v>31552.999999999996</v>
      </c>
      <c r="K29" s="32">
        <f t="shared" si="4"/>
        <v>249.23971342132904</v>
      </c>
      <c r="M29" s="50"/>
    </row>
    <row r="30" spans="1:13" ht="27" customHeight="1" thickBot="1">
      <c r="A30" s="13" t="s">
        <v>6</v>
      </c>
      <c r="B30" s="60">
        <v>116074.3</v>
      </c>
      <c r="C30" s="76">
        <v>113040</v>
      </c>
      <c r="D30" s="103">
        <v>78168.4</v>
      </c>
      <c r="E30" s="67">
        <f t="shared" si="3"/>
        <v>69.15109695682943</v>
      </c>
      <c r="F30" s="108">
        <f>D30-B30</f>
        <v>-37905.90000000001</v>
      </c>
      <c r="G30" s="111">
        <f>D30/B30-1</f>
        <v>-0.3265658289561083</v>
      </c>
      <c r="H30" s="89">
        <v>75168.4</v>
      </c>
      <c r="I30" s="54">
        <f>D30</f>
        <v>78168.4</v>
      </c>
      <c r="J30" s="35">
        <f t="shared" si="0"/>
        <v>3000</v>
      </c>
      <c r="K30" s="32">
        <f t="shared" si="4"/>
        <v>3.991038787575633</v>
      </c>
      <c r="M30" s="51"/>
    </row>
    <row r="31" spans="1:13" ht="39.75" thickBot="1">
      <c r="A31" s="13" t="s">
        <v>13</v>
      </c>
      <c r="B31" s="60">
        <v>16719.4</v>
      </c>
      <c r="C31" s="76">
        <v>33100.3</v>
      </c>
      <c r="D31" s="99">
        <v>35992.5</v>
      </c>
      <c r="E31" s="67">
        <f t="shared" si="3"/>
        <v>108.7376851569321</v>
      </c>
      <c r="F31" s="108">
        <f>D31-B31</f>
        <v>19273.1</v>
      </c>
      <c r="G31" s="111">
        <f>D31/B31-1</f>
        <v>1.1527387346435876</v>
      </c>
      <c r="H31" s="91">
        <v>34981</v>
      </c>
      <c r="I31" s="54">
        <f>D31</f>
        <v>35992.5</v>
      </c>
      <c r="J31" s="35">
        <f t="shared" si="0"/>
        <v>1011.5</v>
      </c>
      <c r="K31" s="32">
        <f t="shared" si="4"/>
        <v>2.8915697092707404</v>
      </c>
      <c r="M31" s="52"/>
    </row>
    <row r="32" spans="1:11" ht="57.75" customHeight="1" thickBot="1">
      <c r="A32" s="13" t="s">
        <v>14</v>
      </c>
      <c r="B32" s="60">
        <v>2152.8</v>
      </c>
      <c r="C32" s="76">
        <v>44613</v>
      </c>
      <c r="D32" s="99">
        <v>49637.8</v>
      </c>
      <c r="E32" s="67">
        <f t="shared" si="3"/>
        <v>111.26308475108154</v>
      </c>
      <c r="F32" s="108">
        <f>D32-B32</f>
        <v>47485</v>
      </c>
      <c r="G32" s="111">
        <f>D32/B32-1</f>
        <v>22.057320698625045</v>
      </c>
      <c r="H32" s="91">
        <v>49637.8</v>
      </c>
      <c r="I32" s="54">
        <f>D32</f>
        <v>49637.8</v>
      </c>
      <c r="J32" s="35">
        <f t="shared" si="0"/>
        <v>0</v>
      </c>
      <c r="K32" s="32">
        <f t="shared" si="4"/>
        <v>0</v>
      </c>
    </row>
    <row r="33" spans="1:11" ht="30" customHeight="1" thickBot="1">
      <c r="A33" s="6" t="s">
        <v>18</v>
      </c>
      <c r="B33" s="60">
        <v>12511</v>
      </c>
      <c r="C33" s="76">
        <v>23476.6</v>
      </c>
      <c r="D33" s="99">
        <v>36724.2</v>
      </c>
      <c r="E33" s="67">
        <f t="shared" si="3"/>
        <v>156.42895478902398</v>
      </c>
      <c r="F33" s="108">
        <f>D33-B33</f>
        <v>24213.199999999997</v>
      </c>
      <c r="G33" s="111">
        <f>D33/B33-1</f>
        <v>1.9353528894572776</v>
      </c>
      <c r="H33" s="91">
        <v>36244.9</v>
      </c>
      <c r="I33" s="54">
        <f>D33</f>
        <v>36724.2</v>
      </c>
      <c r="J33" s="35">
        <f t="shared" si="0"/>
        <v>479.29999999999563</v>
      </c>
      <c r="K33" s="32">
        <f t="shared" si="4"/>
        <v>1.3223929435589383</v>
      </c>
    </row>
    <row r="34" spans="1:11" ht="18.75" customHeight="1" thickBot="1">
      <c r="A34" s="6" t="s">
        <v>31</v>
      </c>
      <c r="B34" s="60">
        <v>1987.6</v>
      </c>
      <c r="C34" s="76">
        <v>1121.7</v>
      </c>
      <c r="D34" s="103">
        <v>6424.3</v>
      </c>
      <c r="E34" s="67">
        <f t="shared" si="3"/>
        <v>572.7288936435767</v>
      </c>
      <c r="F34" s="108">
        <f>D34-B34</f>
        <v>4436.700000000001</v>
      </c>
      <c r="G34" s="111">
        <f>D34/B34-1</f>
        <v>2.2321895753672774</v>
      </c>
      <c r="H34" s="89">
        <v>6369.4</v>
      </c>
      <c r="I34" s="54">
        <f>D34</f>
        <v>6424.3</v>
      </c>
      <c r="J34" s="35">
        <f t="shared" si="0"/>
        <v>54.900000000000546</v>
      </c>
      <c r="K34" s="32">
        <f t="shared" si="4"/>
        <v>0.8619336201212207</v>
      </c>
    </row>
    <row r="35" spans="1:11" ht="33.75" customHeight="1" thickBot="1">
      <c r="A35" s="6" t="s">
        <v>32</v>
      </c>
      <c r="B35" s="60">
        <v>31815.9</v>
      </c>
      <c r="C35" s="76">
        <v>0</v>
      </c>
      <c r="D35" s="104">
        <v>0</v>
      </c>
      <c r="E35" s="67" t="s">
        <v>25</v>
      </c>
      <c r="F35" s="108">
        <f>D35-B35</f>
        <v>-31815.9</v>
      </c>
      <c r="G35" s="111">
        <f>D35/B35-1</f>
        <v>-1</v>
      </c>
      <c r="H35" s="90">
        <v>0</v>
      </c>
      <c r="I35" s="54">
        <f>D35</f>
        <v>0</v>
      </c>
      <c r="J35" s="35">
        <f t="shared" si="0"/>
        <v>0</v>
      </c>
      <c r="K35" s="36" t="s">
        <v>25</v>
      </c>
    </row>
    <row r="36" spans="1:12" ht="27" thickBot="1">
      <c r="A36" s="6" t="s">
        <v>34</v>
      </c>
      <c r="B36" s="60">
        <v>1205.8</v>
      </c>
      <c r="C36" s="76">
        <v>37.7</v>
      </c>
      <c r="D36" s="103">
        <v>108.9</v>
      </c>
      <c r="E36" s="67">
        <f>D36/C36*100</f>
        <v>288.85941644562337</v>
      </c>
      <c r="F36" s="108">
        <f>D36-B36</f>
        <v>-1096.8999999999999</v>
      </c>
      <c r="G36" s="111">
        <f>D36/B36-1</f>
        <v>-0.9096865151766462</v>
      </c>
      <c r="H36" s="89">
        <v>108.9</v>
      </c>
      <c r="I36" s="54">
        <f>D36</f>
        <v>108.9</v>
      </c>
      <c r="J36" s="35">
        <f t="shared" si="0"/>
        <v>0</v>
      </c>
      <c r="K36" s="32">
        <f>I36/H36*100-100</f>
        <v>0</v>
      </c>
      <c r="L36" s="8"/>
    </row>
    <row r="37" spans="1:12" ht="14.25" thickBot="1">
      <c r="A37" s="6" t="s">
        <v>19</v>
      </c>
      <c r="B37" s="61">
        <v>0</v>
      </c>
      <c r="C37" s="76">
        <v>0</v>
      </c>
      <c r="D37" s="105">
        <v>240.5</v>
      </c>
      <c r="E37" s="67" t="s">
        <v>25</v>
      </c>
      <c r="F37" s="108">
        <f>D37-B37</f>
        <v>240.5</v>
      </c>
      <c r="G37" s="112" t="s">
        <v>25</v>
      </c>
      <c r="H37" s="92">
        <v>13</v>
      </c>
      <c r="I37" s="54">
        <f>D37</f>
        <v>240.5</v>
      </c>
      <c r="J37" s="35">
        <f t="shared" si="0"/>
        <v>227.5</v>
      </c>
      <c r="K37" s="32">
        <f>I37/H37*100-100</f>
        <v>1750</v>
      </c>
      <c r="L37" s="8"/>
    </row>
    <row r="38" spans="1:12" ht="14.25" thickBot="1">
      <c r="A38" s="7" t="s">
        <v>35</v>
      </c>
      <c r="B38" s="66">
        <v>0</v>
      </c>
      <c r="C38" s="77">
        <v>0</v>
      </c>
      <c r="D38" s="106">
        <v>0</v>
      </c>
      <c r="E38" s="113" t="s">
        <v>25</v>
      </c>
      <c r="F38" s="109">
        <f>D38-B38</f>
        <v>0</v>
      </c>
      <c r="G38" s="118" t="s">
        <v>25</v>
      </c>
      <c r="H38" s="93">
        <v>2.4</v>
      </c>
      <c r="I38" s="54">
        <f>D38</f>
        <v>0</v>
      </c>
      <c r="J38" s="37">
        <f t="shared" si="0"/>
        <v>-2.4</v>
      </c>
      <c r="K38" s="36" t="s">
        <v>25</v>
      </c>
      <c r="L38" s="8"/>
    </row>
    <row r="39" spans="1:12" ht="17.25" customHeight="1" thickBot="1">
      <c r="A39" s="16" t="s">
        <v>24</v>
      </c>
      <c r="B39" s="39">
        <f>SUM(B22:B38)</f>
        <v>687208.2000000002</v>
      </c>
      <c r="C39" s="29">
        <f>SUM(C22:C38)</f>
        <v>656231.6</v>
      </c>
      <c r="D39" s="62">
        <f>SUM(D22:D38)</f>
        <v>680577.3000000002</v>
      </c>
      <c r="E39" s="28">
        <f>D39/C39*100</f>
        <v>103.70992497161066</v>
      </c>
      <c r="F39" s="28">
        <f>D39-B39</f>
        <v>-6630.900000000023</v>
      </c>
      <c r="G39" s="40">
        <f>D39/B39-1</f>
        <v>-0.009649040858359936</v>
      </c>
      <c r="H39" s="94">
        <f>SUM(H22:H38)</f>
        <v>636664.2000000002</v>
      </c>
      <c r="I39" s="49">
        <f>SUM(I22:I38)</f>
        <v>680577.3000000002</v>
      </c>
      <c r="J39" s="31">
        <f t="shared" si="0"/>
        <v>43913.09999999998</v>
      </c>
      <c r="K39" s="32">
        <f>I39/H39*100-100</f>
        <v>6.897372272541787</v>
      </c>
      <c r="L39" s="9"/>
    </row>
    <row r="40" spans="1:12" ht="18" customHeight="1" thickBot="1">
      <c r="A40" s="42" t="s">
        <v>21</v>
      </c>
      <c r="B40" s="74">
        <v>2177125.3</v>
      </c>
      <c r="C40" s="72">
        <v>3754894.7</v>
      </c>
      <c r="D40" s="78">
        <v>3478586.8</v>
      </c>
      <c r="E40" s="28">
        <f>D40/C40*100</f>
        <v>92.64139417811103</v>
      </c>
      <c r="F40" s="30">
        <f>D40-B40</f>
        <v>1301461.5</v>
      </c>
      <c r="G40" s="97">
        <f>D40/B40-1</f>
        <v>0.5977889742955997</v>
      </c>
      <c r="H40" s="95">
        <v>3121812.8</v>
      </c>
      <c r="I40" s="55">
        <f>D40</f>
        <v>3478586.8</v>
      </c>
      <c r="J40" s="31">
        <f t="shared" si="0"/>
        <v>356774</v>
      </c>
      <c r="K40" s="32">
        <f>I40/H40*100-100</f>
        <v>11.42842389524445</v>
      </c>
      <c r="L40" s="8"/>
    </row>
    <row r="41" spans="1:12" ht="17.25" customHeight="1" thickBot="1">
      <c r="A41" s="45" t="s">
        <v>7</v>
      </c>
      <c r="B41" s="43">
        <f>B10+B40</f>
        <v>4525079.7</v>
      </c>
      <c r="C41" s="73">
        <f>C10+C40</f>
        <v>6246479.300000001</v>
      </c>
      <c r="D41" s="44">
        <f>D40+D10</f>
        <v>6093137.2</v>
      </c>
      <c r="E41" s="46">
        <f>D41/C41*100</f>
        <v>97.54514354990337</v>
      </c>
      <c r="F41" s="30">
        <f>D41-B41</f>
        <v>1568057.5</v>
      </c>
      <c r="G41" s="97">
        <f>D41/B41-1</f>
        <v>0.34652594074751875</v>
      </c>
      <c r="H41" s="96">
        <f>H40+H10</f>
        <v>5561569.9</v>
      </c>
      <c r="I41" s="56">
        <f>I40+I10</f>
        <v>6093137.2</v>
      </c>
      <c r="J41" s="47">
        <f t="shared" si="0"/>
        <v>531567.2999999998</v>
      </c>
      <c r="K41" s="32">
        <f>I41/H41*100-100</f>
        <v>9.55786422822807</v>
      </c>
      <c r="L41" s="9"/>
    </row>
    <row r="42" spans="3:12" ht="13.5">
      <c r="C42" s="2"/>
      <c r="L42" s="8"/>
    </row>
    <row r="43" spans="1:12" ht="14.25" thickBot="1">
      <c r="A43" s="4"/>
      <c r="C43" s="2"/>
      <c r="L43" s="9"/>
    </row>
    <row r="44" spans="3:12" ht="14.25" thickBot="1">
      <c r="C44" s="3"/>
      <c r="F44" s="32"/>
      <c r="L44" s="8"/>
    </row>
    <row r="45" spans="3:12" ht="14.25" thickBot="1">
      <c r="C45" s="3"/>
      <c r="I45" s="53"/>
      <c r="L45" s="9"/>
    </row>
    <row r="46" spans="1:12" ht="14.25" thickBot="1">
      <c r="A46" s="11"/>
      <c r="F46" t="s">
        <v>39</v>
      </c>
      <c r="H46" s="79"/>
      <c r="I46" s="53"/>
      <c r="J46" s="10"/>
      <c r="L46" s="8"/>
    </row>
    <row r="47" spans="7:12" ht="13.5">
      <c r="G47" s="53"/>
      <c r="L47" s="8"/>
    </row>
    <row r="48" spans="11:12" ht="13.5">
      <c r="K48">
        <v>1</v>
      </c>
      <c r="L48" s="8"/>
    </row>
    <row r="49" ht="13.5">
      <c r="L49" s="8"/>
    </row>
    <row r="50" ht="13.5">
      <c r="L50" s="8"/>
    </row>
    <row r="51" ht="13.5">
      <c r="L51" s="8"/>
    </row>
    <row r="60" ht="11.25">
      <c r="F60" t="s">
        <v>39</v>
      </c>
    </row>
  </sheetData>
  <sheetProtection/>
  <mergeCells count="1">
    <mergeCell ref="A1:D1"/>
  </mergeCells>
  <printOptions/>
  <pageMargins left="0.03937007874015748" right="0.03937007874015748" top="0.35433070866141736" bottom="0.15748031496062992" header="0.31496062992125984" footer="0.31496062992125984"/>
  <pageSetup fitToHeight="1" fitToWidth="1" horizontalDpi="600" verticalDpi="600" orientation="portrait" paperSize="9" scale="67" r:id="rId1"/>
  <headerFooter alignWithMargins="0">
    <oddFooter xml:space="preserve">&amp;R&amp;8 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GTS</cp:lastModifiedBy>
  <cp:lastPrinted>2023-01-11T07:51:05Z</cp:lastPrinted>
  <dcterms:created xsi:type="dcterms:W3CDTF">2010-08-17T10:17:58Z</dcterms:created>
  <dcterms:modified xsi:type="dcterms:W3CDTF">2023-01-27T12:57:15Z</dcterms:modified>
  <cp:category/>
  <cp:version/>
  <cp:contentType/>
  <cp:contentStatus/>
</cp:coreProperties>
</file>